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recht\Documents\albrecht\Documents\AAUP\"/>
    </mc:Choice>
  </mc:AlternateContent>
  <bookViews>
    <workbookView xWindow="0" yWindow="0" windowWidth="20490" windowHeight="7020"/>
  </bookViews>
  <sheets>
    <sheet name="Sheet1 (2)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" l="1"/>
  <c r="O27" i="2"/>
  <c r="O25" i="2"/>
  <c r="O23" i="2"/>
  <c r="O19" i="2"/>
  <c r="O18" i="2"/>
  <c r="K21" i="2" l="1"/>
  <c r="H21" i="2"/>
  <c r="E21" i="2"/>
  <c r="N19" i="2"/>
  <c r="N27" i="2" s="1"/>
  <c r="N29" i="2" s="1"/>
  <c r="J19" i="2"/>
  <c r="J27" i="2" s="1"/>
  <c r="J29" i="2" s="1"/>
  <c r="I19" i="2"/>
  <c r="I27" i="2" s="1"/>
  <c r="I29" i="2" s="1"/>
  <c r="G19" i="2"/>
  <c r="G27" i="2" s="1"/>
  <c r="G29" i="2" s="1"/>
  <c r="F19" i="2"/>
  <c r="F27" i="2" s="1"/>
  <c r="F29" i="2" s="1"/>
  <c r="D19" i="2"/>
  <c r="C19" i="2"/>
  <c r="C27" i="2" s="1"/>
  <c r="C29" i="2" s="1"/>
  <c r="N18" i="2"/>
  <c r="N23" i="2" s="1"/>
  <c r="N25" i="2" s="1"/>
  <c r="J18" i="2"/>
  <c r="I18" i="2"/>
  <c r="I23" i="2" s="1"/>
  <c r="I25" i="2" s="1"/>
  <c r="G18" i="2"/>
  <c r="G23" i="2" s="1"/>
  <c r="G25" i="2" s="1"/>
  <c r="F18" i="2"/>
  <c r="F23" i="2" s="1"/>
  <c r="F25" i="2" s="1"/>
  <c r="D18" i="2"/>
  <c r="D23" i="2" s="1"/>
  <c r="D25" i="2" s="1"/>
  <c r="C18" i="2"/>
  <c r="C23" i="2" s="1"/>
  <c r="C25" i="2" s="1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E19" i="2" l="1"/>
  <c r="D27" i="2"/>
  <c r="D29" i="2" s="1"/>
  <c r="K18" i="2"/>
  <c r="K23" i="2" s="1"/>
  <c r="H18" i="2"/>
  <c r="H23" i="2" s="1"/>
  <c r="E27" i="2"/>
  <c r="E18" i="2"/>
  <c r="E23" i="2" s="1"/>
  <c r="K19" i="2"/>
  <c r="K27" i="2" s="1"/>
  <c r="J23" i="2"/>
  <c r="J25" i="2" s="1"/>
  <c r="H19" i="2"/>
  <c r="H27" i="2" s="1"/>
</calcChain>
</file>

<file path=xl/sharedStrings.xml><?xml version="1.0" encoding="utf-8"?>
<sst xmlns="http://schemas.openxmlformats.org/spreadsheetml/2006/main" count="44" uniqueCount="32">
  <si>
    <t xml:space="preserve"> </t>
  </si>
  <si>
    <t>Institution</t>
  </si>
  <si>
    <t>%Change</t>
  </si>
  <si>
    <t>Davidson</t>
  </si>
  <si>
    <t>Duke</t>
  </si>
  <si>
    <t>Emory</t>
  </si>
  <si>
    <t>Richmond</t>
  </si>
  <si>
    <t>UNC-CH</t>
  </si>
  <si>
    <t>UVA</t>
  </si>
  <si>
    <t>Vanderbilt</t>
  </si>
  <si>
    <t xml:space="preserve">Mean </t>
  </si>
  <si>
    <t>Median</t>
  </si>
  <si>
    <t>Wake Forest</t>
  </si>
  <si>
    <t>WFU Deviation from Mean</t>
  </si>
  <si>
    <t>WFU % Deviation from Mean</t>
  </si>
  <si>
    <t>WFU Deviation from Median</t>
  </si>
  <si>
    <t>WFU % Deviation from Median</t>
  </si>
  <si>
    <t>2018-19</t>
  </si>
  <si>
    <t>Benefits as % of Salary 2017-18</t>
  </si>
  <si>
    <r>
      <t>Comparison of WFU and Nine Cross-Admit Faculty Salaries and Benefits</t>
    </r>
    <r>
      <rPr>
        <sz val="14"/>
        <color theme="1"/>
        <rFont val="Calibri"/>
        <family val="2"/>
      </rPr>
      <t>*</t>
    </r>
  </si>
  <si>
    <t>*Sources: American Association of University Professors, Faculty Compensation Survey (Mar.-Apr. 2018 and 2019); Office of Institutional Research.</t>
  </si>
  <si>
    <t>nr</t>
  </si>
  <si>
    <t>Wm. and Mary</t>
  </si>
  <si>
    <t>Wash.and Lee</t>
  </si>
  <si>
    <t>Instruc 2018-19</t>
  </si>
  <si>
    <t>Instruc2017-18</t>
  </si>
  <si>
    <t>Prof 2017-18</t>
  </si>
  <si>
    <t>Prof 2018-19</t>
  </si>
  <si>
    <t>Assoc 2017-18</t>
  </si>
  <si>
    <t>Assoc 2018-19</t>
  </si>
  <si>
    <t>Assist 2017-18</t>
  </si>
  <si>
    <t>Assist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</si>
</sst>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0" xfId="0" applyBorder="1"/>
    <xf numFmtId="10" fontId="0" fillId="0" borderId="0" xfId="0" applyNumberFormat="1" applyBorder="1"/>
    <xf numFmtId="10" fontId="0" fillId="0" borderId="0" xfId="0" applyNumberFormat="1"/>
    <xf numFmtId="165" fontId="0" fillId="0" borderId="0" xfId="0" applyNumberFormat="1"/>
    <xf numFmtId="0" fontId="0" fillId="0" borderId="3" xfId="0" applyBorder="1" applyAlignment="1">
      <alignment horizontal="right"/>
    </xf>
    <xf numFmtId="165" fontId="0" fillId="0" borderId="3" xfId="0" applyNumberFormat="1" applyBorder="1"/>
    <xf numFmtId="10" fontId="0" fillId="0" borderId="3" xfId="0" applyNumberFormat="1" applyBorder="1"/>
    <xf numFmtId="0" fontId="0" fillId="0" borderId="0" xfId="0" applyFill="1" applyBorder="1" applyAlignment="1">
      <alignment horizontal="right"/>
    </xf>
    <xf numFmtId="164" fontId="0" fillId="0" borderId="0" xfId="0" applyNumberFormat="1"/>
    <xf numFmtId="10" fontId="0" fillId="0" borderId="0" xfId="0" applyNumberFormat="1" applyFill="1" applyBorder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0" fontId="1" fillId="0" borderId="1" xfId="0" applyFont="1" applyBorder="1"/>
    <xf numFmtId="10" fontId="1" fillId="0" borderId="1" xfId="0" applyNumberFormat="1" applyFont="1" applyBorder="1"/>
    <xf numFmtId="0" fontId="1" fillId="0" borderId="0" xfId="0" applyFont="1" applyAlignment="1">
      <alignment horizontal="right" wrapText="1"/>
    </xf>
    <xf numFmtId="10" fontId="0" fillId="0" borderId="1" xfId="0" applyNumberFormat="1" applyBorder="1"/>
    <xf numFmtId="0" fontId="0" fillId="0" borderId="1" xfId="0" applyBorder="1"/>
    <xf numFmtId="0" fontId="5" fillId="0" borderId="0" xfId="0" applyFont="1"/>
    <xf numFmtId="165" fontId="0" fillId="0" borderId="0" xfId="0" applyNumberFormat="1" applyFill="1" applyBorder="1"/>
    <xf numFmtId="0" fontId="1" fillId="0" borderId="1" xfId="0" applyFont="1" applyFill="1" applyBorder="1"/>
    <xf numFmtId="0" fontId="0" fillId="0" borderId="0" xfId="0" applyFont="1" applyAlignment="1">
      <alignment horizontal="right" wrapText="1"/>
    </xf>
    <xf numFmtId="10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D6" sqref="D6"/>
    </sheetView>
  </sheetViews>
  <sheetFormatPr defaultRowHeight="15" x14ac:dyDescent="0.25"/>
  <cols>
    <col min="3" max="5" width="7.7109375" customWidth="1"/>
    <col min="6" max="7" width="8.7109375" customWidth="1"/>
    <col min="8" max="11" width="7.7109375" customWidth="1"/>
    <col min="12" max="13" width="6.7109375" customWidth="1"/>
    <col min="14" max="14" width="8.7109375" customWidth="1"/>
    <col min="15" max="15" width="7.7109375" customWidth="1"/>
  </cols>
  <sheetData>
    <row r="1" spans="1:15" ht="15" customHeight="1" x14ac:dyDescent="0.25"/>
    <row r="2" spans="1: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15" ht="18.75" x14ac:dyDescent="0.3">
      <c r="A4" s="39" t="s">
        <v>19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x14ac:dyDescent="0.25">
      <c r="E5" s="1"/>
    </row>
    <row r="6" spans="1:15" ht="15" customHeight="1" x14ac:dyDescent="0.25">
      <c r="C6" s="1" t="s">
        <v>0</v>
      </c>
      <c r="D6" s="1"/>
      <c r="E6" s="1"/>
      <c r="F6" s="1" t="s">
        <v>0</v>
      </c>
      <c r="G6" s="1"/>
      <c r="H6" s="1"/>
      <c r="I6" s="1" t="s">
        <v>0</v>
      </c>
      <c r="J6" s="1"/>
      <c r="K6" s="1"/>
      <c r="L6" s="1"/>
      <c r="M6" s="1"/>
      <c r="N6" s="2"/>
    </row>
    <row r="7" spans="1:15" ht="60" x14ac:dyDescent="0.25">
      <c r="B7" s="3" t="s">
        <v>1</v>
      </c>
      <c r="C7" s="4" t="s">
        <v>26</v>
      </c>
      <c r="D7" s="4" t="s">
        <v>27</v>
      </c>
      <c r="E7" s="5" t="s">
        <v>2</v>
      </c>
      <c r="F7" s="4" t="s">
        <v>28</v>
      </c>
      <c r="G7" s="4" t="s">
        <v>29</v>
      </c>
      <c r="H7" s="5" t="s">
        <v>2</v>
      </c>
      <c r="I7" s="4" t="s">
        <v>30</v>
      </c>
      <c r="J7" s="4" t="s">
        <v>31</v>
      </c>
      <c r="K7" s="5" t="s">
        <v>2</v>
      </c>
      <c r="L7" s="29" t="s">
        <v>25</v>
      </c>
      <c r="M7" s="29" t="s">
        <v>24</v>
      </c>
      <c r="N7" s="2" t="s">
        <v>18</v>
      </c>
      <c r="O7" t="s">
        <v>17</v>
      </c>
    </row>
    <row r="8" spans="1:15" x14ac:dyDescent="0.25">
      <c r="C8" s="6"/>
      <c r="D8" s="7"/>
      <c r="E8" s="7"/>
      <c r="F8" s="7"/>
      <c r="G8" s="7"/>
      <c r="H8" s="7"/>
      <c r="I8" s="7"/>
      <c r="J8" s="7"/>
      <c r="K8" s="7"/>
      <c r="L8" s="32"/>
      <c r="M8" s="14"/>
      <c r="N8" s="7"/>
    </row>
    <row r="9" spans="1:15" x14ac:dyDescent="0.25">
      <c r="B9" s="1" t="s">
        <v>3</v>
      </c>
      <c r="C9" s="8">
        <v>130.4</v>
      </c>
      <c r="D9" s="9">
        <v>133.4</v>
      </c>
      <c r="E9" s="10">
        <f t="shared" ref="E9:E18" si="0">(D9-C9)/C9</f>
        <v>2.3006134969325152E-2</v>
      </c>
      <c r="F9" s="9">
        <v>98.8</v>
      </c>
      <c r="G9" s="9">
        <v>98</v>
      </c>
      <c r="H9" s="10">
        <f>(G9-F9)/F9</f>
        <v>-8.0971659919028063E-3</v>
      </c>
      <c r="I9" s="9">
        <v>74.8</v>
      </c>
      <c r="J9" s="9">
        <v>73.599999999999994</v>
      </c>
      <c r="K9" s="10">
        <f>(J9-I9)/I9</f>
        <v>-1.6042780748663141E-2</v>
      </c>
      <c r="L9" s="33" t="s">
        <v>21</v>
      </c>
      <c r="M9" s="33">
        <v>63</v>
      </c>
      <c r="N9" s="9">
        <v>27.5</v>
      </c>
      <c r="O9" s="27">
        <v>26.5</v>
      </c>
    </row>
    <row r="10" spans="1:15" x14ac:dyDescent="0.25">
      <c r="B10" s="1" t="s">
        <v>4</v>
      </c>
      <c r="C10" s="8">
        <v>209.7</v>
      </c>
      <c r="D10">
        <v>214.2</v>
      </c>
      <c r="E10" s="11">
        <f t="shared" si="0"/>
        <v>2.1459227467811159E-2</v>
      </c>
      <c r="F10">
        <v>138.80000000000001</v>
      </c>
      <c r="G10">
        <v>141.4</v>
      </c>
      <c r="H10" s="11">
        <f t="shared" ref="H10:H17" si="1">(G10-F10)/F10</f>
        <v>1.8731988472622436E-2</v>
      </c>
      <c r="I10" s="12">
        <v>114.1</v>
      </c>
      <c r="J10" s="12">
        <v>121.9</v>
      </c>
      <c r="K10" s="11">
        <f t="shared" ref="K10:K17" si="2">(J10-I10)/I10</f>
        <v>6.8361086765994838E-2</v>
      </c>
      <c r="L10" s="34" t="s">
        <v>21</v>
      </c>
      <c r="M10" s="34" t="s">
        <v>21</v>
      </c>
      <c r="N10">
        <v>29.9</v>
      </c>
      <c r="O10" s="12">
        <v>29</v>
      </c>
    </row>
    <row r="11" spans="1:15" x14ac:dyDescent="0.25">
      <c r="B11" s="1" t="s">
        <v>5</v>
      </c>
      <c r="C11" s="8">
        <v>177.3</v>
      </c>
      <c r="D11" s="12">
        <v>183.9</v>
      </c>
      <c r="E11" s="11">
        <f t="shared" si="0"/>
        <v>3.7225042301184397E-2</v>
      </c>
      <c r="F11">
        <v>122</v>
      </c>
      <c r="G11">
        <v>122.4</v>
      </c>
      <c r="H11" s="11">
        <f t="shared" si="1"/>
        <v>3.2786885245902103E-3</v>
      </c>
      <c r="I11">
        <v>109.8</v>
      </c>
      <c r="J11">
        <v>111.7</v>
      </c>
      <c r="K11" s="11">
        <f t="shared" si="2"/>
        <v>1.7304189435337028E-2</v>
      </c>
      <c r="L11" s="34" t="s">
        <v>21</v>
      </c>
      <c r="M11" s="34" t="s">
        <v>21</v>
      </c>
      <c r="N11">
        <v>29.7</v>
      </c>
      <c r="O11" s="12">
        <v>28</v>
      </c>
    </row>
    <row r="12" spans="1:15" x14ac:dyDescent="0.25">
      <c r="B12" s="1" t="s">
        <v>6</v>
      </c>
      <c r="C12" s="8">
        <v>158.30000000000001</v>
      </c>
      <c r="D12">
        <v>162.19999999999999</v>
      </c>
      <c r="E12" s="11">
        <f t="shared" si="0"/>
        <v>2.4636765634870352E-2</v>
      </c>
      <c r="F12">
        <v>108.8</v>
      </c>
      <c r="G12">
        <v>110.3</v>
      </c>
      <c r="H12" s="11">
        <f t="shared" si="1"/>
        <v>1.3786764705882353E-2</v>
      </c>
      <c r="I12">
        <v>90.9</v>
      </c>
      <c r="J12">
        <v>94.2</v>
      </c>
      <c r="K12" s="11">
        <f t="shared" si="2"/>
        <v>3.6303630363036271E-2</v>
      </c>
      <c r="L12" s="34">
        <v>64.900000000000006</v>
      </c>
      <c r="M12" s="34">
        <v>68</v>
      </c>
      <c r="N12">
        <v>25.5</v>
      </c>
      <c r="O12" s="12">
        <v>26.6</v>
      </c>
    </row>
    <row r="13" spans="1:15" x14ac:dyDescent="0.25">
      <c r="B13" s="1" t="s">
        <v>7</v>
      </c>
      <c r="C13" s="8">
        <v>159.30000000000001</v>
      </c>
      <c r="D13">
        <v>163.30000000000001</v>
      </c>
      <c r="E13" s="11">
        <f t="shared" si="0"/>
        <v>2.5109855618330193E-2</v>
      </c>
      <c r="F13">
        <v>105.7</v>
      </c>
      <c r="G13">
        <v>106.3</v>
      </c>
      <c r="H13" s="11">
        <f t="shared" si="1"/>
        <v>5.676442762535424E-3</v>
      </c>
      <c r="I13">
        <v>95.7</v>
      </c>
      <c r="J13">
        <v>101.9</v>
      </c>
      <c r="K13" s="11">
        <f t="shared" si="2"/>
        <v>6.4785788923719986E-2</v>
      </c>
      <c r="L13" s="34">
        <v>135.6</v>
      </c>
      <c r="M13" s="34">
        <v>119</v>
      </c>
      <c r="N13">
        <v>25.5</v>
      </c>
      <c r="O13" s="12">
        <v>27.2</v>
      </c>
    </row>
    <row r="14" spans="1:15" x14ac:dyDescent="0.25">
      <c r="B14" s="1" t="s">
        <v>8</v>
      </c>
      <c r="C14" s="8">
        <v>177.3</v>
      </c>
      <c r="D14">
        <v>182.6</v>
      </c>
      <c r="E14" s="11">
        <f t="shared" si="0"/>
        <v>2.9892836999435887E-2</v>
      </c>
      <c r="F14" s="12">
        <v>118.7</v>
      </c>
      <c r="G14">
        <v>120.8</v>
      </c>
      <c r="H14" s="11">
        <f t="shared" si="1"/>
        <v>1.7691659646166757E-2</v>
      </c>
      <c r="I14">
        <v>90.6</v>
      </c>
      <c r="J14" s="12">
        <v>93.5</v>
      </c>
      <c r="K14" s="11">
        <f t="shared" si="2"/>
        <v>3.2008830022075122E-2</v>
      </c>
      <c r="L14" s="34">
        <v>68.3</v>
      </c>
      <c r="M14" s="34">
        <v>61.1</v>
      </c>
      <c r="N14">
        <v>27.7</v>
      </c>
      <c r="O14" s="12">
        <v>24.3</v>
      </c>
    </row>
    <row r="15" spans="1:15" x14ac:dyDescent="0.25">
      <c r="B15" s="1" t="s">
        <v>9</v>
      </c>
      <c r="C15" s="8">
        <v>198.8</v>
      </c>
      <c r="D15">
        <v>205.9</v>
      </c>
      <c r="E15" s="11">
        <f t="shared" si="0"/>
        <v>3.5714285714285685E-2</v>
      </c>
      <c r="F15">
        <v>119.6</v>
      </c>
      <c r="G15">
        <v>120.9</v>
      </c>
      <c r="H15" s="11">
        <f t="shared" si="1"/>
        <v>1.0869565217391399E-2</v>
      </c>
      <c r="I15">
        <v>102.5</v>
      </c>
      <c r="J15" s="12">
        <v>105.1</v>
      </c>
      <c r="K15" s="11">
        <f t="shared" si="2"/>
        <v>2.5365853658536532E-2</v>
      </c>
      <c r="L15" s="34" t="s">
        <v>21</v>
      </c>
      <c r="M15" s="34" t="s">
        <v>21</v>
      </c>
      <c r="N15">
        <v>19.600000000000001</v>
      </c>
      <c r="O15" s="12">
        <v>18.600000000000001</v>
      </c>
    </row>
    <row r="16" spans="1:15" x14ac:dyDescent="0.25">
      <c r="B16" s="1" t="s">
        <v>23</v>
      </c>
      <c r="C16" s="8">
        <v>145.1</v>
      </c>
      <c r="D16">
        <v>144.30000000000001</v>
      </c>
      <c r="E16" s="11">
        <f t="shared" si="0"/>
        <v>-5.5134390075808615E-3</v>
      </c>
      <c r="F16">
        <v>105.3</v>
      </c>
      <c r="G16">
        <v>106.2</v>
      </c>
      <c r="H16" s="11">
        <f t="shared" si="1"/>
        <v>8.5470085470086016E-3</v>
      </c>
      <c r="I16">
        <v>90.1</v>
      </c>
      <c r="J16">
        <v>93.3</v>
      </c>
      <c r="K16" s="11">
        <f t="shared" si="2"/>
        <v>3.5516093229744763E-2</v>
      </c>
      <c r="L16" s="34">
        <v>59.6</v>
      </c>
      <c r="M16" s="34">
        <v>61.5</v>
      </c>
      <c r="N16">
        <v>31.1</v>
      </c>
      <c r="O16" s="12">
        <v>31.3</v>
      </c>
    </row>
    <row r="17" spans="1:15" x14ac:dyDescent="0.25">
      <c r="B17" s="1" t="s">
        <v>22</v>
      </c>
      <c r="C17" s="8">
        <v>135.4</v>
      </c>
      <c r="D17">
        <v>133.30000000000001</v>
      </c>
      <c r="E17" s="11">
        <f t="shared" si="0"/>
        <v>-1.5509601181683857E-2</v>
      </c>
      <c r="F17" s="12">
        <v>101.3</v>
      </c>
      <c r="G17" s="12">
        <v>99.7</v>
      </c>
      <c r="H17" s="11">
        <f t="shared" si="1"/>
        <v>-1.5794669299111493E-2</v>
      </c>
      <c r="I17">
        <v>75.8</v>
      </c>
      <c r="J17">
        <v>83.7</v>
      </c>
      <c r="K17" s="11">
        <f t="shared" si="2"/>
        <v>0.10422163588390509</v>
      </c>
      <c r="L17" s="34">
        <v>64.900000000000006</v>
      </c>
      <c r="M17" s="34">
        <v>72.3</v>
      </c>
      <c r="N17">
        <v>33.700000000000003</v>
      </c>
      <c r="O17" s="12">
        <v>34</v>
      </c>
    </row>
    <row r="18" spans="1:15" x14ac:dyDescent="0.25">
      <c r="B18" s="13" t="s">
        <v>10</v>
      </c>
      <c r="C18" s="14">
        <f>AVERAGE(C9:C17)</f>
        <v>165.73333333333332</v>
      </c>
      <c r="D18" s="14">
        <f>AVERAGE(D9:D17)</f>
        <v>169.23333333333332</v>
      </c>
      <c r="E18" s="15">
        <f t="shared" si="0"/>
        <v>2.1118262268704748E-2</v>
      </c>
      <c r="F18" s="14">
        <f>AVERAGE(F9:F17)</f>
        <v>113.22222222222223</v>
      </c>
      <c r="G18" s="14">
        <f>AVERAGE(G9:G17)</f>
        <v>114</v>
      </c>
      <c r="H18" s="15">
        <f>(G18-F18)/F18</f>
        <v>6.8694798822374319E-3</v>
      </c>
      <c r="I18" s="14">
        <f>AVERAGE(I9:I17)</f>
        <v>93.811111111111103</v>
      </c>
      <c r="J18" s="14">
        <f>AVERAGE(J9:J17)</f>
        <v>97.655555555555551</v>
      </c>
      <c r="K18" s="15">
        <f>(J18-I18)/I18</f>
        <v>4.0980694066090298E-2</v>
      </c>
      <c r="L18" s="32"/>
      <c r="M18" s="32"/>
      <c r="N18" s="14">
        <f>AVERAGE(N9:N17)</f>
        <v>27.799999999999997</v>
      </c>
      <c r="O18" s="14">
        <f>AVERAGE(O9:O17)</f>
        <v>27.277777777777779</v>
      </c>
    </row>
    <row r="19" spans="1:15" x14ac:dyDescent="0.25">
      <c r="B19" s="16" t="s">
        <v>11</v>
      </c>
      <c r="C19" s="17">
        <f>C14</f>
        <v>177.3</v>
      </c>
      <c r="D19">
        <f>D12</f>
        <v>162.19999999999999</v>
      </c>
      <c r="E19" s="18">
        <f>(D19-C19)/C19</f>
        <v>-8.5166384658770564E-2</v>
      </c>
      <c r="F19">
        <f>F13</f>
        <v>105.7</v>
      </c>
      <c r="G19">
        <f>G12</f>
        <v>110.3</v>
      </c>
      <c r="H19" s="18">
        <f>(G19-F19)/F19</f>
        <v>4.3519394512771939E-2</v>
      </c>
      <c r="I19">
        <f>I12</f>
        <v>90.9</v>
      </c>
      <c r="J19">
        <f>J13</f>
        <v>101.9</v>
      </c>
      <c r="K19" s="18">
        <f>(J19-I19)/I19</f>
        <v>0.121012101210121</v>
      </c>
      <c r="L19" s="35"/>
      <c r="M19" s="35"/>
      <c r="N19">
        <f>N9</f>
        <v>27.5</v>
      </c>
      <c r="O19" s="12">
        <f>O9</f>
        <v>26.5</v>
      </c>
    </row>
    <row r="20" spans="1:15" x14ac:dyDescent="0.25">
      <c r="B20" s="16"/>
      <c r="C20" s="17"/>
      <c r="E20" s="18"/>
      <c r="H20" s="18"/>
      <c r="K20" s="18"/>
      <c r="L20" s="35"/>
      <c r="M20" s="35"/>
    </row>
    <row r="21" spans="1:15" x14ac:dyDescent="0.25">
      <c r="B21" s="19" t="s">
        <v>12</v>
      </c>
      <c r="C21" s="20">
        <v>151.69999999999999</v>
      </c>
      <c r="D21" s="21">
        <v>152</v>
      </c>
      <c r="E21" s="22">
        <f>(D21-C21)/C21</f>
        <v>1.9775873434410771E-3</v>
      </c>
      <c r="F21" s="21">
        <v>101.9</v>
      </c>
      <c r="G21" s="21">
        <v>103.9</v>
      </c>
      <c r="H21" s="22">
        <f>(G21-F21)/F21</f>
        <v>1.9627085377821391E-2</v>
      </c>
      <c r="I21" s="21">
        <v>76.2</v>
      </c>
      <c r="J21" s="21">
        <v>85</v>
      </c>
      <c r="K21" s="22">
        <f>(J21-I21)/I21</f>
        <v>0.1154855643044619</v>
      </c>
      <c r="L21" s="36">
        <v>69.5</v>
      </c>
      <c r="M21" s="36">
        <v>72.099999999999994</v>
      </c>
      <c r="N21" s="21">
        <v>27.1</v>
      </c>
      <c r="O21" s="28">
        <v>25.8</v>
      </c>
    </row>
    <row r="22" spans="1:15" ht="15" customHeight="1" x14ac:dyDescent="0.25">
      <c r="A22" s="37" t="s">
        <v>13</v>
      </c>
      <c r="B22" s="37"/>
      <c r="L22" s="34"/>
      <c r="M22" s="34"/>
    </row>
    <row r="23" spans="1:15" x14ac:dyDescent="0.25">
      <c r="A23" s="37"/>
      <c r="B23" s="37"/>
      <c r="C23" s="12">
        <f>C21-C18</f>
        <v>-14.033333333333331</v>
      </c>
      <c r="D23" s="12">
        <f t="shared" ref="D23:O23" si="3">D21-D18</f>
        <v>-17.23333333333332</v>
      </c>
      <c r="E23" s="11">
        <f>E21-E18</f>
        <v>-1.9140674925263671E-2</v>
      </c>
      <c r="F23" s="12">
        <f t="shared" si="3"/>
        <v>-11.322222222222223</v>
      </c>
      <c r="G23" s="12">
        <f t="shared" si="3"/>
        <v>-10.099999999999994</v>
      </c>
      <c r="H23" s="11">
        <f t="shared" si="3"/>
        <v>1.2757605495583959E-2</v>
      </c>
      <c r="I23" s="12">
        <f t="shared" si="3"/>
        <v>-17.6111111111111</v>
      </c>
      <c r="J23" s="12">
        <f>J21-J18</f>
        <v>-12.655555555555551</v>
      </c>
      <c r="K23" s="11">
        <f t="shared" si="3"/>
        <v>7.4504870238371601E-2</v>
      </c>
      <c r="L23" s="34"/>
      <c r="M23" s="34"/>
      <c r="N23" s="12">
        <f t="shared" si="3"/>
        <v>-0.69999999999999574</v>
      </c>
      <c r="O23" s="12">
        <f t="shared" si="3"/>
        <v>-1.4777777777777779</v>
      </c>
    </row>
    <row r="24" spans="1:15" ht="15" customHeight="1" x14ac:dyDescent="0.25">
      <c r="A24" s="37" t="s">
        <v>14</v>
      </c>
      <c r="B24" s="37"/>
      <c r="C24" s="23"/>
      <c r="L24" s="1"/>
      <c r="M24" s="1"/>
    </row>
    <row r="25" spans="1:15" x14ac:dyDescent="0.25">
      <c r="A25" s="37"/>
      <c r="B25" s="37"/>
      <c r="C25" s="24">
        <f>C23/C18</f>
        <v>-8.4674175382139977E-2</v>
      </c>
      <c r="D25" s="24">
        <f>D23/D18</f>
        <v>-0.10183179042741769</v>
      </c>
      <c r="E25" s="24" t="s">
        <v>0</v>
      </c>
      <c r="F25" s="24">
        <f>F23/F18</f>
        <v>-0.1</v>
      </c>
      <c r="G25" s="24">
        <f>G23/G18</f>
        <v>-8.8596491228070132E-2</v>
      </c>
      <c r="H25" s="25"/>
      <c r="I25" s="24">
        <f>I23/I18</f>
        <v>-0.18772948004263876</v>
      </c>
      <c r="J25" s="24">
        <f>J23/J18</f>
        <v>-0.12959381044487422</v>
      </c>
      <c r="K25" s="25"/>
      <c r="L25" s="31"/>
      <c r="M25" s="31"/>
      <c r="N25" s="24">
        <f>N23/N18</f>
        <v>-2.5179856115107764E-2</v>
      </c>
      <c r="O25" s="24">
        <f>O23/O18</f>
        <v>-5.4175152749490835E-2</v>
      </c>
    </row>
    <row r="26" spans="1:15" x14ac:dyDescent="0.25">
      <c r="A26" s="37" t="s">
        <v>15</v>
      </c>
      <c r="B26" s="37"/>
      <c r="L26" s="1"/>
      <c r="M26" s="1"/>
    </row>
    <row r="27" spans="1:15" x14ac:dyDescent="0.25">
      <c r="A27" s="37"/>
      <c r="B27" s="37"/>
      <c r="C27" s="17">
        <f t="shared" ref="C27:O27" si="4">C21-C19</f>
        <v>-25.600000000000023</v>
      </c>
      <c r="D27" s="17">
        <f t="shared" si="4"/>
        <v>-10.199999999999989</v>
      </c>
      <c r="E27" s="11">
        <f t="shared" si="4"/>
        <v>8.7143972002211634E-2</v>
      </c>
      <c r="F27" s="17">
        <f t="shared" si="4"/>
        <v>-3.7999999999999972</v>
      </c>
      <c r="G27" s="17">
        <f t="shared" si="4"/>
        <v>-6.3999999999999915</v>
      </c>
      <c r="H27" s="11">
        <f t="shared" si="4"/>
        <v>-2.3892309134950548E-2</v>
      </c>
      <c r="I27" s="17">
        <f t="shared" si="4"/>
        <v>-14.700000000000003</v>
      </c>
      <c r="J27" s="17">
        <f t="shared" si="4"/>
        <v>-16.900000000000006</v>
      </c>
      <c r="K27" s="11">
        <f t="shared" si="4"/>
        <v>-5.5265369056591018E-3</v>
      </c>
      <c r="L27" s="30"/>
      <c r="M27" s="30"/>
      <c r="N27">
        <f t="shared" si="4"/>
        <v>-0.39999999999999858</v>
      </c>
      <c r="O27">
        <f t="shared" si="4"/>
        <v>-0.69999999999999929</v>
      </c>
    </row>
    <row r="28" spans="1:15" x14ac:dyDescent="0.25">
      <c r="A28" s="37" t="s">
        <v>16</v>
      </c>
      <c r="B28" s="37"/>
      <c r="L28" s="1"/>
      <c r="M28" s="1"/>
    </row>
    <row r="29" spans="1:15" x14ac:dyDescent="0.25">
      <c r="A29" s="37"/>
      <c r="B29" s="37"/>
      <c r="C29" s="11">
        <f>C27/C19</f>
        <v>-0.14438804286520035</v>
      </c>
      <c r="D29" s="11">
        <f>D27/D19</f>
        <v>-6.2885326757089952E-2</v>
      </c>
      <c r="F29" s="11">
        <f>F27/F19</f>
        <v>-3.5950804162724663E-2</v>
      </c>
      <c r="G29" s="11">
        <f>G27/G19</f>
        <v>-5.8023572076155862E-2</v>
      </c>
      <c r="I29" s="11">
        <f>I27/I19</f>
        <v>-0.16171617161716173</v>
      </c>
      <c r="J29" s="11">
        <f>J27/J19</f>
        <v>-0.16584887144259083</v>
      </c>
      <c r="L29" s="1"/>
      <c r="N29" s="11">
        <f>N27/N19</f>
        <v>-1.4545454545454493E-2</v>
      </c>
      <c r="O29" s="11">
        <f>O27/O19</f>
        <v>-2.6415094339622615E-2</v>
      </c>
    </row>
    <row r="31" spans="1:15" x14ac:dyDescent="0.25">
      <c r="A31" s="26" t="s">
        <v>20</v>
      </c>
    </row>
    <row r="32" spans="1:15" x14ac:dyDescent="0.25">
      <c r="A32" s="26" t="s">
        <v>0</v>
      </c>
    </row>
  </sheetData>
  <mergeCells count="6">
    <mergeCell ref="A28:B29"/>
    <mergeCell ref="A2:N2"/>
    <mergeCell ref="A4:N4"/>
    <mergeCell ref="A22:B23"/>
    <mergeCell ref="A24:B25"/>
    <mergeCell ref="A26:B27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WFU2016</dc:creator>
  <cp:lastModifiedBy>WFU2016</cp:lastModifiedBy>
  <cp:lastPrinted>2019-04-23T20:54:26Z</cp:lastPrinted>
  <dcterms:created xsi:type="dcterms:W3CDTF">2019-04-04T20:26:32Z</dcterms:created>
  <dcterms:modified xsi:type="dcterms:W3CDTF">2019-04-23T20:55:49Z</dcterms:modified>
</cp:coreProperties>
</file>